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диспан'!$A$1:$J$194</definedName>
    <definedName name="Excel_BuiltIn_Print_Area" localSheetId="0">'524 и 546 554 зрк с п сб и 313 648 зрк и диспан'!$A$2:$I$194</definedName>
    <definedName name="_xlnm_Print_Area" localSheetId="0">'524 и 546 554 зрк с п сб и 313 648 зрк и диспан'!$A$2:$I$193</definedName>
    <definedName name="_xlnm_Print_Area_0" localSheetId="0">'524 и 546 554 зрк с п сб и 313 648 зрк и диспан'!$A$2:$I$194</definedName>
    <definedName name="_xlnm_Print_Area_0_0" localSheetId="0">'524 и 546 554 зрк с п сб и 313 648 зрк и диспан'!$A$2:$H$193</definedName>
    <definedName name="_xlnm_Print_Area_0_0_0" localSheetId="0">'524 и 546 554 зрк с п сб и 313 648 зрк и диспан'!$A$2:$H$194</definedName>
    <definedName name="_xlnm_Print_Area_0_0_0_0" localSheetId="0">'524 и 546 554 зрк с п сб и 313 648 зрк и диспан'!$A$2:$G$194</definedName>
  </definedNames>
  <calcPr fullCalcOnLoad="1"/>
</workbook>
</file>

<file path=xl/sharedStrings.xml><?xml version="1.0" encoding="utf-8"?>
<sst xmlns="http://schemas.openxmlformats.org/spreadsheetml/2006/main" count="331" uniqueCount="91">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</sst>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tabSelected="1" view="pageBreakPreview" zoomScale="90" zoomScaleNormal="70" zoomScaleSheetLayoutView="90" workbookViewId="0" topLeftCell="A118">
      <selection activeCell="H137" sqref="H137"/>
    </sheetView>
  </sheetViews>
  <sheetFormatPr defaultColWidth="9.140625" defaultRowHeight="15"/>
  <cols>
    <col min="1" max="1" width="6.57421875" style="1" customWidth="1"/>
    <col min="2" max="2" width="32.421875" style="2" customWidth="1"/>
    <col min="3" max="3" width="8.421875" style="2" customWidth="1"/>
    <col min="4" max="4" width="18.140625" style="2" customWidth="1"/>
    <col min="5" max="5" width="28.7109375" style="3" customWidth="1"/>
    <col min="6" max="6" width="23.00390625" style="3" customWidth="1"/>
    <col min="7" max="10" width="19.421875" style="3" customWidth="1"/>
    <col min="11" max="16384" width="10.00390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17830.72214</v>
      </c>
      <c r="G14" s="21">
        <f>G17</f>
        <v>4246.25714</v>
      </c>
      <c r="H14" s="21">
        <f>H17</f>
        <v>4581.547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17830.72214</v>
      </c>
      <c r="G17" s="23">
        <f>G19+G24+G29+G34+G39+G44+G59+G64+G69+G74+G79+G84+G89+G94</f>
        <v>4246.25714</v>
      </c>
      <c r="H17" s="23">
        <f>H19+H24+H29+H34+H39+H44+H59+H64+H69+H74+H79+H84+H89+H94</f>
        <v>4581.547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476.70000000000005</v>
      </c>
      <c r="G44" s="28">
        <f>SUM(G45:G48)</f>
        <v>89.1</v>
      </c>
      <c r="H44" s="28">
        <f>SUM(H45:H48)</f>
        <v>216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476.70000000000005</v>
      </c>
      <c r="G47" s="29">
        <f>G52+G57</f>
        <v>89.1</v>
      </c>
      <c r="H47" s="29">
        <f>H52+H57</f>
        <v>216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387.6</v>
      </c>
      <c r="G54" s="28">
        <f>SUM(G55:G58)</f>
        <v>0</v>
      </c>
      <c r="H54" s="28">
        <f>SUM(H55:H58)</f>
        <v>216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387.6</v>
      </c>
      <c r="G57" s="32">
        <v>0</v>
      </c>
      <c r="H57" s="29">
        <v>216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579.39604</v>
      </c>
      <c r="G69" s="28">
        <f>SUM(G70:G73)</f>
        <v>21.86404</v>
      </c>
      <c r="H69" s="28">
        <f>SUM(H70:H73)</f>
        <v>185.844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579.39604</v>
      </c>
      <c r="G72" s="29">
        <v>21.86404</v>
      </c>
      <c r="H72" s="29">
        <v>185.844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1575.4434</v>
      </c>
      <c r="G84" s="28">
        <f>G87</f>
        <v>980.4844</v>
      </c>
      <c r="H84" s="28">
        <f>H87</f>
        <v>594.959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1575.4434</v>
      </c>
      <c r="G87" s="29">
        <v>980.4844</v>
      </c>
      <c r="H87" s="29">
        <v>594.959</v>
      </c>
      <c r="I87" s="29">
        <v>0</v>
      </c>
      <c r="J87" s="29">
        <v>0</v>
      </c>
    </row>
    <row r="88" spans="1:10" ht="23.2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23.2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23.2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23.25" customHeight="1">
      <c r="A99" s="18">
        <v>2</v>
      </c>
      <c r="B99" s="11" t="s">
        <v>55</v>
      </c>
      <c r="C99" s="11" t="s">
        <v>14</v>
      </c>
      <c r="D99" s="19" t="s">
        <v>15</v>
      </c>
      <c r="E99" s="20" t="s">
        <v>16</v>
      </c>
      <c r="F99" s="21">
        <f>F100+F101+F102+F103</f>
        <v>1999.9769999999999</v>
      </c>
      <c r="G99" s="21">
        <f>G100+G101+G102+G103</f>
        <v>499.977</v>
      </c>
      <c r="H99" s="21">
        <f>H100+H101+H102+H103</f>
        <v>500</v>
      </c>
      <c r="I99" s="21">
        <f>I100+I101+I102+I103</f>
        <v>500</v>
      </c>
      <c r="J99" s="21">
        <f>J100+J101+J102+J103</f>
        <v>500</v>
      </c>
    </row>
    <row r="100" spans="1:10" ht="23.25" customHeight="1">
      <c r="A100" s="18"/>
      <c r="B100" s="11"/>
      <c r="C100" s="11"/>
      <c r="D100" s="19"/>
      <c r="E100" s="22" t="s">
        <v>17</v>
      </c>
      <c r="F100" s="23"/>
      <c r="G100" s="24"/>
      <c r="H100" s="24"/>
      <c r="I100" s="24"/>
      <c r="J100" s="26"/>
    </row>
    <row r="101" spans="1:10" ht="23.25" customHeight="1">
      <c r="A101" s="18"/>
      <c r="B101" s="11"/>
      <c r="C101" s="11"/>
      <c r="D101" s="19"/>
      <c r="E101" s="22" t="s">
        <v>18</v>
      </c>
      <c r="F101" s="23"/>
      <c r="G101" s="24"/>
      <c r="H101" s="24"/>
      <c r="I101" s="24"/>
      <c r="J101" s="26"/>
    </row>
    <row r="102" spans="1:10" ht="23.25" customHeight="1">
      <c r="A102" s="18"/>
      <c r="B102" s="11"/>
      <c r="C102" s="11"/>
      <c r="D102" s="19"/>
      <c r="E102" s="22" t="s">
        <v>19</v>
      </c>
      <c r="F102" s="23">
        <f>F107</f>
        <v>1999.9769999999999</v>
      </c>
      <c r="G102" s="23">
        <f>G107</f>
        <v>499.977</v>
      </c>
      <c r="H102" s="23">
        <f>H107</f>
        <v>500</v>
      </c>
      <c r="I102" s="23">
        <f>I107</f>
        <v>500</v>
      </c>
      <c r="J102" s="23">
        <f>J107</f>
        <v>500</v>
      </c>
    </row>
    <row r="103" spans="1:10" ht="23.25" customHeight="1">
      <c r="A103" s="18"/>
      <c r="B103" s="11"/>
      <c r="C103" s="11"/>
      <c r="D103" s="19"/>
      <c r="E103" s="27" t="s">
        <v>20</v>
      </c>
      <c r="F103" s="23"/>
      <c r="G103" s="24"/>
      <c r="H103" s="24"/>
      <c r="I103" s="24"/>
      <c r="J103" s="26"/>
    </row>
    <row r="104" spans="1:10" ht="23.25" customHeight="1">
      <c r="A104" s="18" t="s">
        <v>56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8">
        <f>F108+F107+F106+F105</f>
        <v>1999.9769999999999</v>
      </c>
      <c r="G104" s="28">
        <f>G108+G107+G106+G105</f>
        <v>499.977</v>
      </c>
      <c r="H104" s="28">
        <f>H108+H107+H106+H105</f>
        <v>500</v>
      </c>
      <c r="I104" s="28">
        <f>I108+I107+I106+I105</f>
        <v>500</v>
      </c>
      <c r="J104" s="28">
        <f>J108+J107+J106+J105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5"/>
      <c r="I106" s="25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G107+H107+I107+J107</f>
        <v>1999.9769999999999</v>
      </c>
      <c r="G107" s="29">
        <v>499.977</v>
      </c>
      <c r="H107" s="29">
        <v>500</v>
      </c>
      <c r="I107" s="29">
        <v>500</v>
      </c>
      <c r="J107" s="29">
        <v>500</v>
      </c>
    </row>
    <row r="108" spans="1:10" ht="22.5" customHeight="1">
      <c r="A108" s="18"/>
      <c r="B108" s="11"/>
      <c r="C108" s="11"/>
      <c r="D108" s="19"/>
      <c r="E108" s="27" t="s">
        <v>20</v>
      </c>
      <c r="F108" s="42"/>
      <c r="G108" s="24"/>
      <c r="H108" s="25"/>
      <c r="I108" s="25"/>
      <c r="J108" s="26"/>
    </row>
    <row r="109" spans="1:10" ht="23.25" customHeight="1">
      <c r="A109" s="18">
        <v>3</v>
      </c>
      <c r="B109" s="11" t="s">
        <v>58</v>
      </c>
      <c r="C109" s="11" t="s">
        <v>14</v>
      </c>
      <c r="D109" s="11" t="s">
        <v>59</v>
      </c>
      <c r="E109" s="20" t="s">
        <v>16</v>
      </c>
      <c r="F109" s="21">
        <f>F110+F111+F112+F113</f>
        <v>4818.508</v>
      </c>
      <c r="G109" s="21">
        <f>G110+G111+G112+G113</f>
        <v>1224.313</v>
      </c>
      <c r="H109" s="21">
        <f>H110+H111+H112+H113</f>
        <v>2625.3450000000003</v>
      </c>
      <c r="I109" s="21">
        <f>I110+I111+I112+I113</f>
        <v>621.9</v>
      </c>
      <c r="J109" s="21">
        <f>J110+J111+J112+J113</f>
        <v>346.95</v>
      </c>
    </row>
    <row r="110" spans="1:10" ht="18" customHeight="1">
      <c r="A110" s="18"/>
      <c r="B110" s="11"/>
      <c r="C110" s="11"/>
      <c r="D110" s="11"/>
      <c r="E110" s="22" t="s">
        <v>17</v>
      </c>
      <c r="F110" s="23"/>
      <c r="G110" s="24"/>
      <c r="H110" s="24"/>
      <c r="I110" s="24"/>
      <c r="J110" s="26"/>
    </row>
    <row r="111" spans="1:10" ht="18" customHeight="1">
      <c r="A111" s="18"/>
      <c r="B111" s="11"/>
      <c r="C111" s="11"/>
      <c r="D111" s="11"/>
      <c r="E111" s="22" t="s">
        <v>18</v>
      </c>
      <c r="F111" s="23"/>
      <c r="G111" s="24"/>
      <c r="H111" s="24"/>
      <c r="I111" s="24"/>
      <c r="J111" s="26"/>
    </row>
    <row r="112" spans="1:10" ht="18" customHeight="1">
      <c r="A112" s="18"/>
      <c r="B112" s="11"/>
      <c r="C112" s="11"/>
      <c r="D112" s="11"/>
      <c r="E112" s="22" t="s">
        <v>19</v>
      </c>
      <c r="F112" s="23">
        <f>G112+H112+I112+J112</f>
        <v>4818.508</v>
      </c>
      <c r="G112" s="29">
        <f>G117</f>
        <v>1224.313</v>
      </c>
      <c r="H112" s="29">
        <f>H117</f>
        <v>2625.3450000000003</v>
      </c>
      <c r="I112" s="29">
        <f>I117</f>
        <v>621.9</v>
      </c>
      <c r="J112" s="29">
        <f>J117</f>
        <v>346.95</v>
      </c>
    </row>
    <row r="113" spans="1:10" ht="128.25" customHeight="1">
      <c r="A113" s="18"/>
      <c r="B113" s="11"/>
      <c r="C113" s="11"/>
      <c r="D113" s="11"/>
      <c r="E113" s="27" t="s">
        <v>20</v>
      </c>
      <c r="F113" s="23"/>
      <c r="G113" s="24"/>
      <c r="H113" s="24"/>
      <c r="I113" s="24"/>
      <c r="J113" s="26"/>
    </row>
    <row r="114" spans="1:10" ht="23.25" customHeight="1">
      <c r="A114" s="18" t="s">
        <v>60</v>
      </c>
      <c r="B114" s="11" t="s">
        <v>61</v>
      </c>
      <c r="C114" s="11" t="s">
        <v>14</v>
      </c>
      <c r="D114" s="11" t="s">
        <v>59</v>
      </c>
      <c r="E114" s="20" t="s">
        <v>16</v>
      </c>
      <c r="F114" s="21">
        <f>F115+F116+F117+F118</f>
        <v>4818.508</v>
      </c>
      <c r="G114" s="21">
        <f>G115+G116+G117+G118</f>
        <v>1224.313</v>
      </c>
      <c r="H114" s="21">
        <f>H115+H116+H117+H118</f>
        <v>2625.3450000000003</v>
      </c>
      <c r="I114" s="21">
        <f>I115+I116+I117+I118</f>
        <v>621.9</v>
      </c>
      <c r="J114" s="21">
        <f>J115+J116+J117+J118</f>
        <v>346.95</v>
      </c>
    </row>
    <row r="115" spans="1:10" ht="23.25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23.25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1" ht="23.25" customHeight="1">
      <c r="A117" s="18"/>
      <c r="B117" s="11"/>
      <c r="C117" s="11"/>
      <c r="D117" s="11"/>
      <c r="E117" s="22" t="s">
        <v>19</v>
      </c>
      <c r="F117" s="23">
        <f>G117+H117+I117+J117</f>
        <v>4818.508</v>
      </c>
      <c r="G117" s="29">
        <v>1224.313</v>
      </c>
      <c r="H117" s="29">
        <f>50.112+2275.233+300</f>
        <v>2625.3450000000003</v>
      </c>
      <c r="I117" s="29">
        <f>621.9</f>
        <v>621.9</v>
      </c>
      <c r="J117" s="29">
        <f>346.95</f>
        <v>346.95</v>
      </c>
      <c r="K117" s="26" t="s">
        <v>62</v>
      </c>
    </row>
    <row r="118" spans="1:10" ht="114.75" customHeight="1">
      <c r="A118" s="18"/>
      <c r="B118" s="11"/>
      <c r="C118" s="11"/>
      <c r="D118" s="11"/>
      <c r="E118" s="27" t="s">
        <v>20</v>
      </c>
      <c r="F118" s="42"/>
      <c r="G118" s="24"/>
      <c r="H118" s="25"/>
      <c r="I118" s="25"/>
      <c r="J118" s="26"/>
    </row>
    <row r="119" spans="1:10" ht="23.25" customHeight="1">
      <c r="A119" s="18">
        <v>4</v>
      </c>
      <c r="B119" s="11" t="s">
        <v>63</v>
      </c>
      <c r="C119" s="11" t="s">
        <v>14</v>
      </c>
      <c r="D119" s="11" t="s">
        <v>15</v>
      </c>
      <c r="E119" s="20" t="s">
        <v>16</v>
      </c>
      <c r="F119" s="21">
        <f>F120+F121+F122</f>
        <v>1545311.8179300001</v>
      </c>
      <c r="G119" s="28">
        <f>SUM(G120:G123)</f>
        <v>420828.63894</v>
      </c>
      <c r="H119" s="28">
        <f>SUM(H120:H123)</f>
        <v>431874.23199</v>
      </c>
      <c r="I119" s="28">
        <f>SUM(I120:I123)</f>
        <v>344774.327</v>
      </c>
      <c r="J119" s="28">
        <f>SUM(J120:J123)</f>
        <v>347834.62000000005</v>
      </c>
    </row>
    <row r="120" spans="1:10" ht="23.25" customHeight="1">
      <c r="A120" s="18"/>
      <c r="B120" s="11"/>
      <c r="C120" s="11"/>
      <c r="D120" s="11"/>
      <c r="E120" s="22" t="s">
        <v>17</v>
      </c>
      <c r="F120" s="43">
        <f aca="true" t="shared" si="0" ref="F120:F122">G120+H120+I120+J120</f>
        <v>111827.89542999999</v>
      </c>
      <c r="G120" s="43">
        <v>51392.92243</v>
      </c>
      <c r="H120" s="43">
        <f>H160+H170+H175+H185</f>
        <v>39453.911</v>
      </c>
      <c r="I120" s="43">
        <f>I160+I170+I175+I185</f>
        <v>10284.836</v>
      </c>
      <c r="J120" s="43">
        <f>J160+J170+J175+J185</f>
        <v>10696.226</v>
      </c>
    </row>
    <row r="121" spans="1:10" ht="23.25" customHeight="1">
      <c r="A121" s="18"/>
      <c r="B121" s="11"/>
      <c r="C121" s="11"/>
      <c r="D121" s="11"/>
      <c r="E121" s="22" t="s">
        <v>18</v>
      </c>
      <c r="F121" s="43">
        <f t="shared" si="0"/>
        <v>1431120.0625</v>
      </c>
      <c r="G121" s="43">
        <v>369258.00551</v>
      </c>
      <c r="H121" s="43">
        <f>H131+H136+H141+H146+H151+H156+H166+H181+H186</f>
        <v>390234.17199</v>
      </c>
      <c r="I121" s="43">
        <f>I131+I136+I141+I146+I151+I156+I166+I181+I186</f>
        <v>334489.491</v>
      </c>
      <c r="J121" s="43">
        <f>J131+J136+J141+J146+J151+J156+J166+J181+J186</f>
        <v>337138.39400000003</v>
      </c>
    </row>
    <row r="122" spans="1:10" ht="23.25" customHeight="1">
      <c r="A122" s="18"/>
      <c r="B122" s="11"/>
      <c r="C122" s="11"/>
      <c r="D122" s="11"/>
      <c r="E122" s="22" t="s">
        <v>19</v>
      </c>
      <c r="F122" s="43">
        <f t="shared" si="0"/>
        <v>2363.8599999999997</v>
      </c>
      <c r="G122" s="43">
        <f>G132+G137+G142+G147+G157+G167+G182+G187+G152</f>
        <v>177.711</v>
      </c>
      <c r="H122" s="43">
        <f>H132+H137+H142+H147+H157+H167+H182+H187+H152</f>
        <v>2186.149</v>
      </c>
      <c r="I122" s="43">
        <f>I132+I137+I142+I147+I157+I167+I182+I187+I152</f>
        <v>0</v>
      </c>
      <c r="J122" s="43">
        <f>J132+J137+J142+J147+J157+J167+J182+J187+J152</f>
        <v>0</v>
      </c>
    </row>
    <row r="123" spans="1:10" ht="23.25" customHeight="1">
      <c r="A123" s="18"/>
      <c r="B123" s="11"/>
      <c r="C123" s="11"/>
      <c r="D123" s="11"/>
      <c r="E123" s="27" t="s">
        <v>20</v>
      </c>
      <c r="F123" s="23"/>
      <c r="G123" s="24"/>
      <c r="H123" s="25"/>
      <c r="I123" s="25"/>
      <c r="J123" s="25"/>
    </row>
    <row r="124" spans="1:10" ht="23.25" customHeight="1">
      <c r="A124" s="18" t="s">
        <v>64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8">
        <f>F134+F129</f>
        <v>106560.992</v>
      </c>
      <c r="G124" s="28">
        <f>SUM(G125:G128)</f>
        <v>26226.994</v>
      </c>
      <c r="H124" s="28">
        <f>SUM(H125:H128)</f>
        <v>28235.432</v>
      </c>
      <c r="I124" s="28">
        <f>SUM(I125:I128)</f>
        <v>26049.283</v>
      </c>
      <c r="J124" s="28">
        <f>SUM(J125:J128)</f>
        <v>26049.283</v>
      </c>
    </row>
    <row r="125" spans="1:10" ht="23.25" customHeight="1">
      <c r="A125" s="18"/>
      <c r="B125" s="11"/>
      <c r="C125" s="11"/>
      <c r="D125" s="11"/>
      <c r="E125" s="22" t="s">
        <v>17</v>
      </c>
      <c r="F125" s="21"/>
      <c r="G125" s="24"/>
      <c r="H125" s="24"/>
      <c r="I125" s="24"/>
      <c r="J125" s="26"/>
    </row>
    <row r="126" spans="1:10" ht="23.25" customHeight="1">
      <c r="A126" s="18"/>
      <c r="B126" s="11"/>
      <c r="C126" s="11"/>
      <c r="D126" s="11"/>
      <c r="E126" s="22" t="s">
        <v>18</v>
      </c>
      <c r="F126" s="23">
        <f aca="true" t="shared" si="1" ref="F126:F127">G126+H126+I126+J126</f>
        <v>104197.132</v>
      </c>
      <c r="G126" s="23">
        <f>G131+G136</f>
        <v>26049.283</v>
      </c>
      <c r="H126" s="23">
        <f>H131+H136</f>
        <v>26049.283</v>
      </c>
      <c r="I126" s="23">
        <f>I131+I136</f>
        <v>26049.283</v>
      </c>
      <c r="J126" s="23">
        <f>J131+J136</f>
        <v>26049.283</v>
      </c>
    </row>
    <row r="127" spans="1:10" ht="23.25" customHeight="1">
      <c r="A127" s="18"/>
      <c r="B127" s="11"/>
      <c r="C127" s="11"/>
      <c r="D127" s="11"/>
      <c r="E127" s="22" t="s">
        <v>19</v>
      </c>
      <c r="F127" s="23">
        <f t="shared" si="1"/>
        <v>2363.8599999999997</v>
      </c>
      <c r="G127" s="36">
        <f>G137</f>
        <v>177.711</v>
      </c>
      <c r="H127" s="36">
        <f>H137+H132</f>
        <v>2186.149</v>
      </c>
      <c r="I127" s="24"/>
      <c r="J127" s="26"/>
    </row>
    <row r="128" spans="1:10" ht="23.25" customHeight="1">
      <c r="A128" s="18"/>
      <c r="B128" s="11"/>
      <c r="C128" s="11"/>
      <c r="D128" s="11"/>
      <c r="E128" s="27" t="s">
        <v>20</v>
      </c>
      <c r="F128" s="21"/>
      <c r="G128" s="24"/>
      <c r="H128" s="24"/>
      <c r="I128" s="24"/>
      <c r="J128" s="26"/>
    </row>
    <row r="129" spans="1:10" ht="23.25" customHeight="1">
      <c r="A129" s="31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SUM(F130:F133)</f>
        <v>92484.26</v>
      </c>
      <c r="G129" s="28">
        <f>SUM(G130:G133)</f>
        <v>22651.55</v>
      </c>
      <c r="H129" s="28">
        <f>SUM(H130:H133)</f>
        <v>24529.61</v>
      </c>
      <c r="I129" s="28">
        <f>SUM(I130:I133)</f>
        <v>22651.55</v>
      </c>
      <c r="J129" s="28">
        <f>SUM(J130:J133)</f>
        <v>22651.55</v>
      </c>
    </row>
    <row r="130" spans="1:10" ht="23.25" customHeight="1">
      <c r="A130" s="31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31"/>
      <c r="B131" s="11"/>
      <c r="C131" s="11"/>
      <c r="D131" s="11"/>
      <c r="E131" s="22" t="s">
        <v>18</v>
      </c>
      <c r="F131" s="23">
        <f aca="true" t="shared" si="2" ref="F131:F132">G131+H131+I131+J131</f>
        <v>90606.2</v>
      </c>
      <c r="G131" s="29">
        <v>22651.55</v>
      </c>
      <c r="H131" s="29">
        <v>22651.55</v>
      </c>
      <c r="I131" s="29">
        <v>22651.55</v>
      </c>
      <c r="J131" s="29">
        <v>22651.55</v>
      </c>
    </row>
    <row r="132" spans="1:10" ht="23.25" customHeight="1">
      <c r="A132" s="31"/>
      <c r="B132" s="11"/>
      <c r="C132" s="11"/>
      <c r="D132" s="11"/>
      <c r="E132" s="22" t="s">
        <v>19</v>
      </c>
      <c r="F132" s="23">
        <f t="shared" si="2"/>
        <v>1878.06</v>
      </c>
      <c r="G132" s="24"/>
      <c r="H132" s="32">
        <f>1878.06</f>
        <v>1878.06</v>
      </c>
      <c r="I132" s="25"/>
      <c r="J132" s="26"/>
    </row>
    <row r="133" spans="1:10" ht="23.25" customHeight="1">
      <c r="A133" s="31"/>
      <c r="B133" s="11"/>
      <c r="C133" s="11"/>
      <c r="D133" s="11"/>
      <c r="E133" s="27" t="s">
        <v>20</v>
      </c>
      <c r="F133" s="21"/>
      <c r="G133" s="24"/>
      <c r="H133" s="25"/>
      <c r="I133" s="25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1">
        <f>F136+F137</f>
        <v>14076.732</v>
      </c>
      <c r="G134" s="28">
        <f>SUM(G135:G138)</f>
        <v>3575.4440000000004</v>
      </c>
      <c r="H134" s="28">
        <f>SUM(H135:H138)</f>
        <v>3705.822</v>
      </c>
      <c r="I134" s="28">
        <f>SUM(I135:I138)</f>
        <v>3397.733</v>
      </c>
      <c r="J134" s="28">
        <f>SUM(J135:J138)</f>
        <v>3397.733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 aca="true" t="shared" si="3" ref="F136:F137">G136+H136+I136+J136</f>
        <v>13590.932</v>
      </c>
      <c r="G136" s="29">
        <v>3397.733</v>
      </c>
      <c r="H136" s="29">
        <v>3397.733</v>
      </c>
      <c r="I136" s="29">
        <v>3397.733</v>
      </c>
      <c r="J136" s="29">
        <v>3397.733</v>
      </c>
    </row>
    <row r="137" spans="1:10" ht="23.25" customHeight="1">
      <c r="A137" s="31"/>
      <c r="B137" s="11"/>
      <c r="C137" s="11"/>
      <c r="D137" s="11"/>
      <c r="E137" s="22" t="s">
        <v>19</v>
      </c>
      <c r="F137" s="23">
        <f t="shared" si="3"/>
        <v>485.8</v>
      </c>
      <c r="G137" s="44">
        <v>177.711</v>
      </c>
      <c r="H137" s="44">
        <f>26.38+281.709</f>
        <v>308.089</v>
      </c>
      <c r="I137" s="24"/>
      <c r="J137" s="26"/>
    </row>
    <row r="138" spans="1:10" ht="23.25" customHeight="1">
      <c r="A138" s="31"/>
      <c r="B138" s="11"/>
      <c r="C138" s="11"/>
      <c r="D138" s="11"/>
      <c r="E138" s="27" t="s">
        <v>20</v>
      </c>
      <c r="F138" s="21"/>
      <c r="G138" s="24"/>
      <c r="H138" s="24"/>
      <c r="I138" s="24"/>
      <c r="J138" s="26"/>
    </row>
    <row r="139" spans="1:10" ht="23.25" customHeight="1">
      <c r="A139" s="18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8">
        <f>SUM(F140:F143)</f>
        <v>40365.988999999994</v>
      </c>
      <c r="G139" s="28">
        <f>SUM(G140:G143)</f>
        <v>9650.344</v>
      </c>
      <c r="H139" s="28">
        <f>SUM(H140:H143)</f>
        <v>9839.716</v>
      </c>
      <c r="I139" s="28">
        <f>SUM(I140:I143)</f>
        <v>10233.297</v>
      </c>
      <c r="J139" s="28">
        <f>SUM(J140:J143)</f>
        <v>10642.632</v>
      </c>
    </row>
    <row r="140" spans="1:10" ht="23.25" customHeight="1">
      <c r="A140" s="18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18"/>
      <c r="B141" s="11"/>
      <c r="C141" s="11"/>
      <c r="D141" s="11"/>
      <c r="E141" s="22" t="s">
        <v>18</v>
      </c>
      <c r="F141" s="23">
        <f>G141+H141+I141+J141</f>
        <v>40365.988999999994</v>
      </c>
      <c r="G141" s="29">
        <v>9650.344</v>
      </c>
      <c r="H141" s="29">
        <v>9839.716</v>
      </c>
      <c r="I141" s="29">
        <v>10233.297</v>
      </c>
      <c r="J141" s="29">
        <v>10642.632</v>
      </c>
    </row>
    <row r="142" spans="1:10" ht="23.25" customHeight="1">
      <c r="A142" s="18"/>
      <c r="B142" s="11"/>
      <c r="C142" s="11"/>
      <c r="D142" s="11"/>
      <c r="E142" s="22" t="s">
        <v>19</v>
      </c>
      <c r="F142" s="21"/>
      <c r="G142" s="24"/>
      <c r="H142" s="25"/>
      <c r="I142" s="25"/>
      <c r="J142" s="26"/>
    </row>
    <row r="143" spans="1:10" ht="48" customHeight="1">
      <c r="A143" s="18"/>
      <c r="B143" s="11"/>
      <c r="C143" s="11"/>
      <c r="D143" s="11"/>
      <c r="E143" s="27" t="s">
        <v>20</v>
      </c>
      <c r="F143" s="21"/>
      <c r="G143" s="24"/>
      <c r="H143" s="25"/>
      <c r="I143" s="25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659783.98087</v>
      </c>
      <c r="G144" s="28">
        <f>SUM(G145:G148)</f>
        <v>156947.77687</v>
      </c>
      <c r="H144" s="28">
        <f>SUM(H145:H148)</f>
        <v>167612.068</v>
      </c>
      <c r="I144" s="28">
        <f>SUM(I145:I148)</f>
        <v>167612.068</v>
      </c>
      <c r="J144" s="28">
        <f>SUM(J145:J148)</f>
        <v>167612.068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5"/>
      <c r="I145" s="25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659783.98087</v>
      </c>
      <c r="G146" s="29">
        <v>156947.77687</v>
      </c>
      <c r="H146" s="29">
        <v>167612.068</v>
      </c>
      <c r="I146" s="29">
        <v>167612.068</v>
      </c>
      <c r="J146" s="29">
        <v>167612.068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22.5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3475.21915</v>
      </c>
      <c r="G149" s="28">
        <f>SUM(G150:G153)</f>
        <v>453.91715</v>
      </c>
      <c r="H149" s="28">
        <f>SUM(H150:H153)</f>
        <v>1332.814</v>
      </c>
      <c r="I149" s="28">
        <f>SUM(I150:I153)</f>
        <v>823.592</v>
      </c>
      <c r="J149" s="28">
        <f>SUM(J150:J153)</f>
        <v>864.896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3475.21915</v>
      </c>
      <c r="G151" s="29">
        <v>453.91715</v>
      </c>
      <c r="H151" s="29">
        <v>1332.814</v>
      </c>
      <c r="I151" s="29">
        <v>823.592</v>
      </c>
      <c r="J151" s="29">
        <v>864.896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22.5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4177.8976999999995</v>
      </c>
      <c r="G154" s="28">
        <f>SUM(G155:G158)</f>
        <v>982.5577</v>
      </c>
      <c r="H154" s="28">
        <f>SUM(H155:H158)</f>
        <v>1023.562</v>
      </c>
      <c r="I154" s="28">
        <f>SUM(I155:I158)</f>
        <v>1064.597</v>
      </c>
      <c r="J154" s="28">
        <f>SUM(J155:J158)</f>
        <v>1107.181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4177.8976999999995</v>
      </c>
      <c r="G156" s="29">
        <v>982.5577</v>
      </c>
      <c r="H156" s="29">
        <v>1023.562</v>
      </c>
      <c r="I156" s="29">
        <v>1064.597</v>
      </c>
      <c r="J156" s="29">
        <v>1107.181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23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31</v>
      </c>
      <c r="D159" s="11" t="s">
        <v>15</v>
      </c>
      <c r="E159" s="45" t="s">
        <v>16</v>
      </c>
      <c r="F159" s="46">
        <f>SUM(F160:F163)</f>
        <v>71584.967</v>
      </c>
      <c r="G159" s="46">
        <f>SUM(G160:G163)</f>
        <v>41020.323</v>
      </c>
      <c r="H159" s="46">
        <f>SUM(H160:H163)</f>
        <v>30564.644</v>
      </c>
      <c r="I159" s="46">
        <f>SUM(I160:I163)</f>
        <v>0</v>
      </c>
      <c r="J159" s="46">
        <f>SUM(J160:J163)</f>
        <v>0</v>
      </c>
    </row>
    <row r="160" spans="1:10" ht="23.25" customHeight="1">
      <c r="A160" s="18"/>
      <c r="B160" s="11"/>
      <c r="C160" s="11"/>
      <c r="D160" s="11"/>
      <c r="E160" s="22" t="s">
        <v>17</v>
      </c>
      <c r="F160" s="23">
        <f>G160+H160+I160+J160</f>
        <v>71584.967</v>
      </c>
      <c r="G160" s="29">
        <v>41020.323</v>
      </c>
      <c r="H160" s="29">
        <f>48118.922-24646.277+7091.999</f>
        <v>30564.644</v>
      </c>
      <c r="I160" s="29">
        <f>48118.922-48118.922</f>
        <v>0</v>
      </c>
      <c r="J160" s="29">
        <f>48118.922-48118.922</f>
        <v>0</v>
      </c>
    </row>
    <row r="161" spans="1:10" ht="23.25" customHeight="1">
      <c r="A161" s="18"/>
      <c r="B161" s="11"/>
      <c r="C161" s="11"/>
      <c r="D161" s="11"/>
      <c r="E161" s="22" t="s">
        <v>18</v>
      </c>
      <c r="F161" s="29"/>
      <c r="G161" s="24"/>
      <c r="H161" s="24"/>
      <c r="I161" s="24"/>
      <c r="J161" s="26"/>
    </row>
    <row r="162" spans="1:10" ht="23.25" customHeight="1">
      <c r="A162" s="18"/>
      <c r="B162" s="11"/>
      <c r="C162" s="11"/>
      <c r="D162" s="11"/>
      <c r="E162" s="22" t="s">
        <v>19</v>
      </c>
      <c r="F162" s="29"/>
      <c r="G162" s="24"/>
      <c r="H162" s="24"/>
      <c r="I162" s="24"/>
      <c r="J162" s="26"/>
    </row>
    <row r="163" spans="1:10" ht="23.25" customHeight="1">
      <c r="A163" s="18"/>
      <c r="B163" s="11"/>
      <c r="C163" s="11"/>
      <c r="D163" s="11"/>
      <c r="E163" s="27" t="s">
        <v>20</v>
      </c>
      <c r="F163" s="29"/>
      <c r="G163" s="24"/>
      <c r="H163" s="24"/>
      <c r="I163" s="24"/>
      <c r="J163" s="26"/>
    </row>
    <row r="164" spans="1:10" ht="23.25" customHeight="1">
      <c r="A164" s="18" t="s">
        <v>80</v>
      </c>
      <c r="B164" s="11" t="s">
        <v>81</v>
      </c>
      <c r="C164" s="11" t="s">
        <v>14</v>
      </c>
      <c r="D164" s="11" t="s">
        <v>15</v>
      </c>
      <c r="E164" s="20" t="s">
        <v>16</v>
      </c>
      <c r="F164" s="28">
        <f>SUM(F165:F168)</f>
        <v>494858.894</v>
      </c>
      <c r="G164" s="28">
        <f>SUM(G165:G168)</f>
        <v>102312.881</v>
      </c>
      <c r="H164" s="28">
        <f>SUM(H165:H168)</f>
        <v>132977.025</v>
      </c>
      <c r="I164" s="28">
        <f>SUM(I165:I168)</f>
        <v>128706.654</v>
      </c>
      <c r="J164" s="28">
        <f>SUM(J165:J168)</f>
        <v>130862.334</v>
      </c>
    </row>
    <row r="165" spans="1:10" ht="23.25" customHeight="1">
      <c r="A165" s="18"/>
      <c r="B165" s="11"/>
      <c r="C165" s="11"/>
      <c r="D165" s="11"/>
      <c r="E165" s="22" t="s">
        <v>17</v>
      </c>
      <c r="F165" s="29"/>
      <c r="G165" s="24"/>
      <c r="H165" s="25"/>
      <c r="I165" s="25"/>
      <c r="J165" s="26"/>
    </row>
    <row r="166" spans="1:10" ht="23.25" customHeight="1">
      <c r="A166" s="18"/>
      <c r="B166" s="11"/>
      <c r="C166" s="11"/>
      <c r="D166" s="11"/>
      <c r="E166" s="22" t="s">
        <v>18</v>
      </c>
      <c r="F166" s="23">
        <f>G166+H166+I166+J166</f>
        <v>494858.894</v>
      </c>
      <c r="G166" s="29">
        <v>102312.881</v>
      </c>
      <c r="H166" s="29">
        <f>126633.054+4583.447+1760.524</f>
        <v>132977.025</v>
      </c>
      <c r="I166" s="29">
        <v>128706.654</v>
      </c>
      <c r="J166" s="29">
        <v>130862.334</v>
      </c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5"/>
      <c r="I167" s="25"/>
      <c r="J167" s="26"/>
    </row>
    <row r="168" spans="1:10" ht="23.25" customHeight="1">
      <c r="A168" s="18"/>
      <c r="B168" s="11"/>
      <c r="C168" s="11"/>
      <c r="D168" s="11"/>
      <c r="E168" s="27" t="s">
        <v>20</v>
      </c>
      <c r="F168" s="29"/>
      <c r="G168" s="24"/>
      <c r="H168" s="25"/>
      <c r="I168" s="25"/>
      <c r="J168" s="26"/>
    </row>
    <row r="169" spans="1:10" ht="23.25" customHeight="1">
      <c r="A169" s="18" t="s">
        <v>82</v>
      </c>
      <c r="B169" s="11" t="s">
        <v>83</v>
      </c>
      <c r="C169" s="11" t="s">
        <v>9</v>
      </c>
      <c r="D169" s="11" t="s">
        <v>15</v>
      </c>
      <c r="E169" s="20" t="s">
        <v>16</v>
      </c>
      <c r="F169" s="28">
        <f>SUM(F170:F173)</f>
        <v>541.528</v>
      </c>
      <c r="G169" s="28">
        <f>SUM(G170:G173)</f>
        <v>541.528</v>
      </c>
      <c r="H169" s="28">
        <f>SUM(H170:H173)</f>
        <v>0</v>
      </c>
      <c r="I169" s="28">
        <f>SUM(I170:I173)</f>
        <v>0</v>
      </c>
      <c r="J169" s="28">
        <f>SUM(J170:J173)</f>
        <v>0</v>
      </c>
    </row>
    <row r="170" spans="1:10" ht="23.25" customHeight="1">
      <c r="A170" s="18"/>
      <c r="B170" s="11"/>
      <c r="C170" s="11"/>
      <c r="D170" s="11"/>
      <c r="E170" s="22" t="s">
        <v>17</v>
      </c>
      <c r="F170" s="23">
        <f>G170+H170+I170+J170</f>
        <v>541.528</v>
      </c>
      <c r="G170" s="29">
        <v>541.528</v>
      </c>
      <c r="H170" s="29">
        <f>1039.491-1039.491</f>
        <v>0</v>
      </c>
      <c r="I170" s="29">
        <f>1081.07-1081.07</f>
        <v>0</v>
      </c>
      <c r="J170" s="29">
        <f>1124.312-1124.312</f>
        <v>0</v>
      </c>
    </row>
    <row r="171" spans="1:10" ht="23.25" customHeight="1">
      <c r="A171" s="18"/>
      <c r="B171" s="11"/>
      <c r="C171" s="11"/>
      <c r="D171" s="11"/>
      <c r="E171" s="22" t="s">
        <v>18</v>
      </c>
      <c r="F171" s="29"/>
      <c r="G171" s="24"/>
      <c r="H171" s="25"/>
      <c r="I171" s="25"/>
      <c r="J171" s="26"/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23.2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14</v>
      </c>
      <c r="D174" s="11" t="s">
        <v>15</v>
      </c>
      <c r="E174" s="20" t="s">
        <v>16</v>
      </c>
      <c r="F174" s="28">
        <f>SUM(F175:F178)</f>
        <v>38530.41998</v>
      </c>
      <c r="G174" s="28">
        <f>SUM(G175:G178)</f>
        <v>8660.09098</v>
      </c>
      <c r="H174" s="28">
        <f>SUM(H175:H178)</f>
        <v>8889.267</v>
      </c>
      <c r="I174" s="28">
        <f>SUM(I175:I178)</f>
        <v>10284.836</v>
      </c>
      <c r="J174" s="28">
        <f>SUM(J175:J178)</f>
        <v>10696.226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38530.41998</v>
      </c>
      <c r="G175" s="29">
        <v>8660.09098</v>
      </c>
      <c r="H175" s="29">
        <f>8962.545-73.278</f>
        <v>8889.267</v>
      </c>
      <c r="I175" s="29">
        <f>9321.045+963.791</f>
        <v>10284.836</v>
      </c>
      <c r="J175" s="29">
        <f>10696.226</f>
        <v>10696.226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25.5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31</v>
      </c>
      <c r="D179" s="11" t="s">
        <v>15</v>
      </c>
      <c r="E179" s="20" t="s">
        <v>16</v>
      </c>
      <c r="F179" s="28">
        <f>SUM(F180:F183)</f>
        <v>121501.46399999999</v>
      </c>
      <c r="G179" s="28">
        <f>SUM(G180:G183)</f>
        <v>70403.362</v>
      </c>
      <c r="H179" s="28">
        <f>SUM(H180:H183)</f>
        <v>51098.102</v>
      </c>
      <c r="I179" s="28">
        <f>SUM(I180:I183)</f>
        <v>0</v>
      </c>
      <c r="J179" s="28">
        <f>SUM(J180:J183)</f>
        <v>0</v>
      </c>
    </row>
    <row r="180" spans="1:10" ht="23.25" customHeight="1">
      <c r="A180" s="18"/>
      <c r="B180" s="11"/>
      <c r="C180" s="11"/>
      <c r="D180" s="11"/>
      <c r="E180" s="22" t="s">
        <v>17</v>
      </c>
      <c r="F180" s="29"/>
      <c r="G180" s="24"/>
      <c r="H180" s="25"/>
      <c r="I180" s="25"/>
      <c r="J180" s="26"/>
    </row>
    <row r="181" spans="1:10" ht="23.25" customHeight="1">
      <c r="A181" s="18"/>
      <c r="B181" s="11"/>
      <c r="C181" s="11"/>
      <c r="D181" s="11"/>
      <c r="E181" s="22" t="s">
        <v>18</v>
      </c>
      <c r="F181" s="23">
        <f>G181+H181+I181+J181</f>
        <v>121501.46399999999</v>
      </c>
      <c r="G181" s="29">
        <v>70403.362</v>
      </c>
      <c r="H181" s="29">
        <f>67325.116-33662.558+17435.544</f>
        <v>51098.102</v>
      </c>
      <c r="I181" s="29">
        <f>67325.116-67325.116</f>
        <v>0</v>
      </c>
      <c r="J181" s="29">
        <f>67325.116-67325.116</f>
        <v>0</v>
      </c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23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3930.46623</v>
      </c>
      <c r="G184" s="28">
        <f>SUM(G185:G188)</f>
        <v>3628.86424</v>
      </c>
      <c r="H184" s="28">
        <f>SUM(H185:H188)</f>
        <v>301.60199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3">
        <f aca="true" t="shared" si="4" ref="F185:F186">G185+H185+I185+J185</f>
        <v>1170.98045</v>
      </c>
      <c r="G185" s="29">
        <v>1170.98045</v>
      </c>
      <c r="H185" s="32">
        <v>0</v>
      </c>
      <c r="I185" s="29">
        <v>0</v>
      </c>
      <c r="J185" s="29">
        <v>0</v>
      </c>
    </row>
    <row r="186" spans="1:10" ht="23.25" customHeight="1">
      <c r="A186" s="18"/>
      <c r="B186" s="11"/>
      <c r="C186" s="11"/>
      <c r="D186" s="11"/>
      <c r="E186" s="22" t="s">
        <v>18</v>
      </c>
      <c r="F186" s="23">
        <f t="shared" si="4"/>
        <v>2759.48578</v>
      </c>
      <c r="G186" s="29">
        <v>2457.88379</v>
      </c>
      <c r="H186" s="36">
        <f>346.993-45.39101</f>
        <v>301.60199</v>
      </c>
      <c r="I186" s="29">
        <v>0</v>
      </c>
      <c r="J186" s="29"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24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47"/>
      <c r="B189" s="48" t="s">
        <v>90</v>
      </c>
      <c r="C189" s="18"/>
      <c r="D189" s="18"/>
      <c r="E189" s="49" t="s">
        <v>16</v>
      </c>
      <c r="F189" s="37">
        <f>F190+F191+F192+F193</f>
        <v>1568082.9650699997</v>
      </c>
      <c r="G189" s="37">
        <f>G190+G191+G192+G193</f>
        <v>426799.18607999996</v>
      </c>
      <c r="H189" s="37">
        <f>H190+H191+H192+H193</f>
        <v>439581.12399000005</v>
      </c>
      <c r="I189" s="37">
        <f>I190+I191+I192+I193</f>
        <v>350397.686</v>
      </c>
      <c r="J189" s="37">
        <f>J190+J191+J192+J193</f>
        <v>353183.02900000004</v>
      </c>
    </row>
    <row r="190" spans="1:10" ht="23.25" customHeight="1">
      <c r="A190" s="47"/>
      <c r="B190" s="18"/>
      <c r="C190" s="18"/>
      <c r="D190" s="18"/>
      <c r="E190" s="22" t="s">
        <v>17</v>
      </c>
      <c r="F190" s="37">
        <f>F160+F170+F175+F185</f>
        <v>111827.89543</v>
      </c>
      <c r="G190" s="37">
        <f aca="true" t="shared" si="5" ref="G190:G191">G120</f>
        <v>51392.92243</v>
      </c>
      <c r="H190" s="37">
        <f aca="true" t="shared" si="6" ref="H190:H191">H120</f>
        <v>39453.911</v>
      </c>
      <c r="I190" s="37">
        <f aca="true" t="shared" si="7" ref="I190:I191">I120</f>
        <v>10284.836</v>
      </c>
      <c r="J190" s="37">
        <f aca="true" t="shared" si="8" ref="J190:J191">J120</f>
        <v>10696.226</v>
      </c>
    </row>
    <row r="191" spans="1:10" ht="23.25" customHeight="1">
      <c r="A191" s="47"/>
      <c r="B191" s="18"/>
      <c r="C191" s="18"/>
      <c r="D191" s="18"/>
      <c r="E191" s="22" t="s">
        <v>18</v>
      </c>
      <c r="F191" s="37">
        <f>F141+F146+F151+F156+F166+F181+F186+F131+F136</f>
        <v>1431120.0624999998</v>
      </c>
      <c r="G191" s="37">
        <f t="shared" si="5"/>
        <v>369258.00551</v>
      </c>
      <c r="H191" s="37">
        <f t="shared" si="6"/>
        <v>390234.17199</v>
      </c>
      <c r="I191" s="37">
        <f t="shared" si="7"/>
        <v>334489.491</v>
      </c>
      <c r="J191" s="37">
        <f t="shared" si="8"/>
        <v>337138.39400000003</v>
      </c>
    </row>
    <row r="192" spans="1:10" ht="23.25" customHeight="1">
      <c r="A192" s="47"/>
      <c r="B192" s="18"/>
      <c r="C192" s="18"/>
      <c r="D192" s="18"/>
      <c r="E192" s="22" t="s">
        <v>19</v>
      </c>
      <c r="F192" s="37">
        <f>F22+F27+F32+F37+F42+F47+F62+F67+F72+F77+F82+F87+F92+F97+F107+F117+F137</f>
        <v>25135.007139999998</v>
      </c>
      <c r="G192" s="37">
        <f>G14+G104+G109+G137</f>
        <v>6148.25814</v>
      </c>
      <c r="H192" s="37">
        <f>H14+H104+H109+H122</f>
        <v>9893.041</v>
      </c>
      <c r="I192" s="37">
        <f>I14+I104+I109</f>
        <v>5623.3589999999995</v>
      </c>
      <c r="J192" s="37">
        <f>J14+J104+J109</f>
        <v>5348.409</v>
      </c>
    </row>
    <row r="193" spans="1:10" ht="23.25" customHeight="1">
      <c r="A193" s="47"/>
      <c r="B193" s="18"/>
      <c r="C193" s="18"/>
      <c r="D193" s="18"/>
      <c r="E193" s="27" t="s">
        <v>20</v>
      </c>
      <c r="F193" s="50"/>
      <c r="G193" s="24"/>
      <c r="H193" s="25"/>
      <c r="I193" s="25"/>
      <c r="J193" s="26"/>
    </row>
    <row r="194" ht="6" customHeight="1"/>
  </sheetData>
  <sheetProtection selectLockedCells="1" selectUnlockedCells="1"/>
  <mergeCells count="153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18" max="255" man="1"/>
    <brk id="168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2022-06-30T13:07:03Z</cp:lastPrinted>
  <dcterms:created xsi:type="dcterms:W3CDTF">2017-08-22T08:53:23Z</dcterms:created>
  <dcterms:modified xsi:type="dcterms:W3CDTF">2022-06-30T13:04:23Z</dcterms:modified>
  <cp:category/>
  <cp:version/>
  <cp:contentType/>
  <cp:contentStatus/>
  <cp:revision>384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